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chezBeatriz70T\Desktop\"/>
    </mc:Choice>
  </mc:AlternateContent>
  <xr:revisionPtr revIDLastSave="0" documentId="8_{8ADB6A87-B706-403C-97D8-55D6A8B94C31}" xr6:coauthVersionLast="46" xr6:coauthVersionMax="46" xr10:uidLastSave="{00000000-0000-0000-0000-000000000000}"/>
  <workbookProtection workbookAlgorithmName="SHA-512" workbookHashValue="kH7IijH18e76AmwpcwXt87DmJKeS6bk8mnIrMkcwvktL1THD8MalLxGRiIZNWHtGgRfktWrtagRx3rR0jp3zsQ==" workbookSaltValue="MON62MWhGiE/MD/xMqzZ1w==" workbookSpinCount="100000" lockStructure="1"/>
  <bookViews>
    <workbookView xWindow="-110" yWindow="-110" windowWidth="19420" windowHeight="10420" xr2:uid="{00000000-000D-0000-FFFF-FFFF00000000}"/>
  </bookViews>
  <sheets>
    <sheet name="AUTOBAREMO ESTABILIZACION RFGI" sheetId="1" r:id="rId1"/>
    <sheet name="Hoja2" sheetId="2" state="hidden" r:id="rId2"/>
  </sheets>
  <definedNames>
    <definedName name="_xlnm.Print_Area" localSheetId="0">'AUTOBAREMO ESTABILIZACION RFGI'!$B$1:$F$79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66" i="1"/>
  <c r="F62" i="1"/>
  <c r="D66" i="1"/>
  <c r="D62" i="1"/>
  <c r="D71" i="1"/>
  <c r="F27" i="1"/>
  <c r="C48" i="1"/>
  <c r="D77" i="1" l="1"/>
  <c r="D78" i="1"/>
  <c r="D79" i="1"/>
  <c r="D76" i="1"/>
  <c r="D35" i="1" l="1"/>
  <c r="D36" i="1"/>
  <c r="D37" i="1"/>
  <c r="D38" i="1"/>
  <c r="D39" i="1"/>
  <c r="D40" i="1"/>
  <c r="D41" i="1"/>
  <c r="D42" i="1"/>
  <c r="D43" i="1"/>
  <c r="D34" i="1"/>
  <c r="C44" i="1" l="1"/>
  <c r="F44" i="1" s="1"/>
  <c r="F48" i="1"/>
  <c r="F52" i="1" l="1"/>
  <c r="F30" i="1" s="1"/>
  <c r="D72" i="1" l="1"/>
  <c r="D73" i="1"/>
  <c r="D74" i="1"/>
  <c r="F79" i="1" l="1"/>
  <c r="C7" i="2"/>
  <c r="B15" i="2" l="1"/>
  <c r="D18" i="1"/>
  <c r="F18" i="1" s="1"/>
  <c r="D17" i="1"/>
  <c r="F17" i="1" s="1"/>
  <c r="F22" i="1" l="1"/>
  <c r="F14" i="1"/>
  <c r="F12" i="1" l="1"/>
</calcChain>
</file>

<file path=xl/sharedStrings.xml><?xml version="1.0" encoding="utf-8"?>
<sst xmlns="http://schemas.openxmlformats.org/spreadsheetml/2006/main" count="97" uniqueCount="90">
  <si>
    <t>Completo (5/5 Funciones)</t>
  </si>
  <si>
    <t>Alto (4/5 Funciones)</t>
  </si>
  <si>
    <t>Insuficientes (3 o menos funciones de 5)</t>
  </si>
  <si>
    <t>Similitud</t>
  </si>
  <si>
    <t>Similitud con el puesto</t>
  </si>
  <si>
    <t>Grado</t>
  </si>
  <si>
    <t>Nº Meses completos</t>
  </si>
  <si>
    <t>Total puntos</t>
  </si>
  <si>
    <t>No</t>
  </si>
  <si>
    <t>Sí</t>
  </si>
  <si>
    <t>TOTAL HORAS FORMATIVAS</t>
  </si>
  <si>
    <t>Total baremo Formación</t>
  </si>
  <si>
    <t>PTO TÍTULO</t>
  </si>
  <si>
    <t>PTO INFORMÁTICA</t>
  </si>
  <si>
    <t>Total baremo conocimiento sector</t>
  </si>
  <si>
    <t>Total baremo Informática</t>
  </si>
  <si>
    <t>Total baremo inglés</t>
  </si>
  <si>
    <t>B2</t>
  </si>
  <si>
    <t>C1</t>
  </si>
  <si>
    <t>C2</t>
  </si>
  <si>
    <t>NIVEL</t>
  </si>
  <si>
    <t>PTOS</t>
  </si>
  <si>
    <t>TOTAL OTROS MÉRITOS</t>
  </si>
  <si>
    <t>TOTAL EXPERIENCIA</t>
  </si>
  <si>
    <t>B1</t>
  </si>
  <si>
    <t>Experiencia</t>
  </si>
  <si>
    <t>1.- EXPERIENCIA (60 PTOS)</t>
  </si>
  <si>
    <t>2.- OTROS MÉRITOS (40 PTOS)</t>
  </si>
  <si>
    <t>Total</t>
  </si>
  <si>
    <t>Nº Meses</t>
  </si>
  <si>
    <t>Total 2.1</t>
  </si>
  <si>
    <t>Total 2.2</t>
  </si>
  <si>
    <t>Conocimiento</t>
  </si>
  <si>
    <t>Materia</t>
  </si>
  <si>
    <t>Nº Titulaciones superiores</t>
  </si>
  <si>
    <t>Total 2.2.3</t>
  </si>
  <si>
    <t>Idioma</t>
  </si>
  <si>
    <t>Nivel</t>
  </si>
  <si>
    <t>Total 2.3</t>
  </si>
  <si>
    <t>Máximo informática</t>
  </si>
  <si>
    <t>Servicios prestados como personal laboral temporal o declarado indefinido no fijo en puestos de trabajo de la entidad convocante, cuyo contenido funcional se corresponda con el del puesto convocado (0,560 puntos/mes).</t>
  </si>
  <si>
    <t>Servicios prestados como personal laboral temporal o declarado indefinido no fijo en puestos de trabajo de administraciones públicas, así como en otras entidades del sector público distinta a la convocante, cuyo contenido funcional sea homólogo al del puesto convocado (0,224 puntos/mes).</t>
  </si>
  <si>
    <t>Nº de años en cualquier puesto en la entidad (0,10 puntos/mes)</t>
  </si>
  <si>
    <t>Nº de años en cualquier otra entidad del SPI (0,05 puntos/mes)</t>
  </si>
  <si>
    <t>Uso de herramientas informáticas/tecnologías</t>
  </si>
  <si>
    <t xml:space="preserve">Total 2.2.1      </t>
  </si>
  <si>
    <t xml:space="preserve">Total 2.2.2   </t>
  </si>
  <si>
    <t>2.1 CONOCIMIENTO DEL SECTOR PÚBLICO INSTRUMENTAL (Máximo 10 puntos)</t>
  </si>
  <si>
    <t>2.2. FORMACION (Máximo 18 puntos)</t>
  </si>
  <si>
    <t>2.2.1 FORMACIÓN DIRECTAMENTE RELACIONADA CON LAS FUNCIONES DEL PUESTO (Máximo 18 puntos)</t>
  </si>
  <si>
    <t>2.2.3 CERTIFICACIÓN NIVEL DE IDIOMAS (Máximo 6 puntos)</t>
  </si>
  <si>
    <t>Nivel de Inglés</t>
  </si>
  <si>
    <t>Nº Horas</t>
  </si>
  <si>
    <t>Acredita dominio</t>
  </si>
  <si>
    <t>Acredita formación (Nº horas)</t>
  </si>
  <si>
    <t>Apellidos, Nombre</t>
  </si>
  <si>
    <t>Referencia Puesto</t>
  </si>
  <si>
    <t>Total puntuación Autobaremo</t>
  </si>
  <si>
    <t>DNI/NIE</t>
  </si>
  <si>
    <t>2.3. USO DE APLICACIONES INFORMÁTICAS/TECNOLOGÍAS (Máximo 12 puntos)</t>
  </si>
  <si>
    <t>d</t>
  </si>
  <si>
    <t>Por Actividades prestadas como tutor/a de trabajos Fin de Grado (TFG), trabajos Fin de Máster (TFM) o Dirección de Tesis Doctorales, acreditadas mediante certificado emitido por la Universidad correspondiente:</t>
  </si>
  <si>
    <t xml:space="preserve">Total 2.2.4   </t>
  </si>
  <si>
    <t>TGF</t>
  </si>
  <si>
    <t>TFM</t>
  </si>
  <si>
    <t>Tesis Doctoral Dirigida</t>
  </si>
  <si>
    <t>-</t>
  </si>
  <si>
    <t xml:space="preserve">Total 2.2.5   </t>
  </si>
  <si>
    <t>Relacionados con la titulación exigida como requisito para el acceso al puesto conforme al anexo I</t>
  </si>
  <si>
    <t xml:space="preserve">Total 2.2.6   </t>
  </si>
  <si>
    <t xml:space="preserve">                                          AUTOBAREMO CONVOCATORIA ESTABILIZACIÓN</t>
  </si>
  <si>
    <t>Nº de alumnos tutorizados (1 punto/alumno)</t>
  </si>
  <si>
    <t>Total Baremos Tutor Practicas Curriculares</t>
  </si>
  <si>
    <t>Nº de alumnos tutorizados (0,5 puntos/alumno)</t>
  </si>
  <si>
    <t>2.2.5 REALIZACIÓN DE ACTIVIDADES DE TUTOR DE PRÁCTICAS CURRICULARES DE TITULOS UNIVERSITARIOS (cada alumno tutorizado 1 punto, máximo 18 puntos)</t>
  </si>
  <si>
    <t>2.2.6 REALIZACIÓN DE ACTIVIDADES DE TUTOR LABORAL DE PRÁCTICAS  (cada alumno tutorizado 0,5 puntos, máximo 18 puntos)</t>
  </si>
  <si>
    <t xml:space="preserve">De alumnos de ciclos formativos de grado medio y grado superior de familias profesionales relacionadas con el grupo profesional al que se concursa </t>
  </si>
  <si>
    <t>Nº Alumnos</t>
  </si>
  <si>
    <t>2.2.4 FORMACION IMPARTIDA PARA TITULACIONES ACADÉMICAS REGULADAS ( Máximo 18 puntos)</t>
  </si>
  <si>
    <t>Nº actividades prestadas acreditadas</t>
  </si>
  <si>
    <t>Por cada Tesis Doctoral dirigida: 6 puntos.</t>
  </si>
  <si>
    <t>Por cada TFM: 2 puntos</t>
  </si>
  <si>
    <t>Por cada TFG: 1 punto</t>
  </si>
  <si>
    <t>XXXXX</t>
  </si>
  <si>
    <t>YYYYYY</t>
  </si>
  <si>
    <t>ZZZZZ</t>
  </si>
  <si>
    <t>XXX</t>
  </si>
  <si>
    <t>YYY</t>
  </si>
  <si>
    <t>ZZ</t>
  </si>
  <si>
    <t>2.2.2 TITULACIÓN SUPERIOR o ADICIONAL A LA REQUERIDA PARA EL PUESTO (8 puntos por cada titulación adicional, máximo 8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</si>
</sst>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24"/>
      <color theme="0"/>
      <name val="Source Sans Pro"/>
      <family val="2"/>
    </font>
    <font>
      <b/>
      <sz val="16"/>
      <color theme="0"/>
      <name val="Source Sans Pro"/>
      <family val="2"/>
    </font>
    <font>
      <sz val="11"/>
      <color theme="0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sz val="11"/>
      <color rgb="FF007933"/>
      <name val="Source Sans Pro"/>
      <family val="2"/>
    </font>
    <font>
      <b/>
      <sz val="22"/>
      <color rgb="FF007933"/>
      <name val="Source Sans Pro"/>
      <family val="2"/>
    </font>
    <font>
      <sz val="11"/>
      <color theme="0"/>
      <name val="Calibri"/>
      <family val="2"/>
      <scheme val="minor"/>
    </font>
    <font>
      <b/>
      <sz val="11"/>
      <color theme="0"/>
      <name val="Source Sans Pro"/>
      <family val="2"/>
    </font>
    <font>
      <b/>
      <sz val="14"/>
      <color theme="0"/>
      <name val="Source Sans Pro"/>
      <family val="2"/>
    </font>
    <font>
      <sz val="11"/>
      <color rgb="FFFF0000"/>
      <name val="Calibri"/>
      <family val="2"/>
      <scheme val="minor"/>
    </font>
    <font>
      <sz val="11"/>
      <color rgb="FFFF0000"/>
      <name val="Source Sans Pro"/>
      <family val="2"/>
    </font>
    <font>
      <b/>
      <sz val="14"/>
      <color rgb="FFFF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933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7933"/>
      </right>
      <top/>
      <bottom/>
      <diagonal/>
    </border>
    <border>
      <left style="thin">
        <color rgb="FF007933"/>
      </left>
      <right style="thin">
        <color rgb="FF007933"/>
      </right>
      <top style="thin">
        <color rgb="FF007933"/>
      </top>
      <bottom style="thin">
        <color rgb="FF007933"/>
      </bottom>
      <diagonal/>
    </border>
    <border>
      <left style="thin">
        <color rgb="FF007933"/>
      </left>
      <right style="thin">
        <color rgb="FF007933"/>
      </right>
      <top/>
      <bottom/>
      <diagonal/>
    </border>
    <border>
      <left style="medium">
        <color rgb="FF007933"/>
      </left>
      <right style="medium">
        <color rgb="FF007933"/>
      </right>
      <top style="medium">
        <color rgb="FF007933"/>
      </top>
      <bottom style="medium">
        <color rgb="FF007933"/>
      </bottom>
      <diagonal/>
    </border>
    <border>
      <left style="medium">
        <color rgb="FF007933"/>
      </left>
      <right/>
      <top style="medium">
        <color rgb="FF007933"/>
      </top>
      <bottom style="medium">
        <color rgb="FF007933"/>
      </bottom>
      <diagonal/>
    </border>
    <border>
      <left/>
      <right style="medium">
        <color rgb="FF007933"/>
      </right>
      <top style="medium">
        <color rgb="FF007933"/>
      </top>
      <bottom style="medium">
        <color rgb="FF007933"/>
      </bottom>
      <diagonal/>
    </border>
    <border>
      <left style="thin">
        <color rgb="FF007933"/>
      </left>
      <right style="thin">
        <color rgb="FF007933"/>
      </right>
      <top/>
      <bottom style="thin">
        <color rgb="FF007933"/>
      </bottom>
      <diagonal/>
    </border>
    <border>
      <left style="thin">
        <color rgb="FF007933"/>
      </left>
      <right/>
      <top style="thin">
        <color rgb="FF007933"/>
      </top>
      <bottom style="thin">
        <color rgb="FF007933"/>
      </bottom>
      <diagonal/>
    </border>
    <border>
      <left style="thin">
        <color rgb="FF007933"/>
      </left>
      <right style="thin">
        <color rgb="FF007933"/>
      </right>
      <top style="thin">
        <color rgb="FF007933"/>
      </top>
      <bottom/>
      <diagonal/>
    </border>
    <border>
      <left style="thin">
        <color rgb="FF007933"/>
      </left>
      <right/>
      <top style="thin">
        <color rgb="FF007933"/>
      </top>
      <bottom/>
      <diagonal/>
    </border>
    <border>
      <left style="thin">
        <color rgb="FF007933"/>
      </left>
      <right/>
      <top/>
      <bottom/>
      <diagonal/>
    </border>
    <border>
      <left/>
      <right/>
      <top style="medium">
        <color rgb="FF007933"/>
      </top>
      <bottom style="medium">
        <color rgb="FF007933"/>
      </bottom>
      <diagonal/>
    </border>
    <border>
      <left style="medium">
        <color rgb="FF007933"/>
      </left>
      <right/>
      <top style="medium">
        <color rgb="FF007933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1" fillId="3" borderId="0" xfId="0" applyFont="1" applyFill="1"/>
    <xf numFmtId="0" fontId="4" fillId="3" borderId="0" xfId="0" applyFont="1" applyFill="1"/>
    <xf numFmtId="0" fontId="4" fillId="3" borderId="1" xfId="0" applyFont="1" applyFill="1" applyBorder="1"/>
    <xf numFmtId="0" fontId="4" fillId="4" borderId="3" xfId="0" applyFont="1" applyFill="1" applyBorder="1"/>
    <xf numFmtId="0" fontId="1" fillId="3" borderId="0" xfId="0" applyFont="1" applyFill="1" applyAlignment="1">
      <alignment horizontal="right"/>
    </xf>
    <xf numFmtId="0" fontId="1" fillId="3" borderId="1" xfId="0" applyFont="1" applyFill="1" applyBorder="1"/>
    <xf numFmtId="0" fontId="1" fillId="3" borderId="2" xfId="0" applyFont="1" applyFill="1" applyBorder="1"/>
    <xf numFmtId="0" fontId="6" fillId="3" borderId="4" xfId="0" applyFont="1" applyFill="1" applyBorder="1" applyAlignment="1">
      <alignment horizontal="right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6" fillId="3" borderId="2" xfId="0" applyFont="1" applyFill="1" applyBorder="1" applyAlignment="1">
      <alignment horizontal="right"/>
    </xf>
    <xf numFmtId="0" fontId="6" fillId="3" borderId="2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0" xfId="0" applyFont="1" applyFill="1" applyAlignment="1">
      <alignment horizontal="right"/>
    </xf>
    <xf numFmtId="0" fontId="6" fillId="3" borderId="0" xfId="0" applyFont="1" applyFill="1"/>
    <xf numFmtId="0" fontId="7" fillId="3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4" fontId="1" fillId="3" borderId="0" xfId="0" applyNumberFormat="1" applyFont="1" applyFill="1"/>
    <xf numFmtId="0" fontId="5" fillId="3" borderId="0" xfId="0" applyFont="1" applyFill="1"/>
    <xf numFmtId="0" fontId="7" fillId="3" borderId="0" xfId="0" applyFont="1" applyFill="1" applyAlignment="1">
      <alignment wrapText="1"/>
    </xf>
    <xf numFmtId="0" fontId="1" fillId="3" borderId="8" xfId="0" applyFont="1" applyFill="1" applyBorder="1"/>
    <xf numFmtId="0" fontId="4" fillId="4" borderId="9" xfId="0" applyFont="1" applyFill="1" applyBorder="1"/>
    <xf numFmtId="0" fontId="2" fillId="4" borderId="9" xfId="0" applyFont="1" applyFill="1" applyBorder="1"/>
    <xf numFmtId="0" fontId="6" fillId="3" borderId="5" xfId="0" applyFont="1" applyFill="1" applyBorder="1" applyAlignment="1">
      <alignment horizontal="right" wrapText="1"/>
    </xf>
    <xf numFmtId="0" fontId="7" fillId="3" borderId="10" xfId="0" applyFont="1" applyFill="1" applyBorder="1" applyAlignment="1">
      <alignment wrapText="1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4" fontId="5" fillId="3" borderId="0" xfId="0" applyNumberFormat="1" applyFont="1" applyFill="1"/>
    <xf numFmtId="0" fontId="1" fillId="3" borderId="8" xfId="0" applyFont="1" applyFill="1" applyBorder="1" applyProtection="1">
      <protection locked="0"/>
    </xf>
    <xf numFmtId="0" fontId="1" fillId="0" borderId="0" xfId="0" applyFont="1"/>
    <xf numFmtId="2" fontId="1" fillId="3" borderId="2" xfId="0" applyNumberFormat="1" applyFont="1" applyFill="1" applyBorder="1"/>
    <xf numFmtId="0" fontId="9" fillId="3" borderId="0" xfId="0" applyFont="1" applyFill="1"/>
    <xf numFmtId="0" fontId="10" fillId="3" borderId="0" xfId="0" applyFont="1" applyFill="1" applyAlignment="1">
      <alignment wrapText="1"/>
    </xf>
    <xf numFmtId="0" fontId="3" fillId="4" borderId="1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3" borderId="11" xfId="0" applyFont="1" applyFill="1" applyBorder="1" applyAlignment="1">
      <alignment wrapText="1"/>
    </xf>
    <xf numFmtId="0" fontId="1" fillId="3" borderId="11" xfId="0" applyFont="1" applyFill="1" applyBorder="1" applyProtection="1">
      <protection locked="0"/>
    </xf>
    <xf numFmtId="0" fontId="7" fillId="3" borderId="9" xfId="0" applyFont="1" applyFill="1" applyBorder="1" applyAlignment="1">
      <alignment wrapText="1"/>
    </xf>
    <xf numFmtId="2" fontId="1" fillId="3" borderId="2" xfId="0" applyNumberFormat="1" applyFont="1" applyFill="1" applyBorder="1" applyProtection="1">
      <protection locked="0"/>
    </xf>
    <xf numFmtId="0" fontId="11" fillId="4" borderId="4" xfId="0" applyFont="1" applyFill="1" applyBorder="1" applyAlignment="1">
      <alignment wrapText="1"/>
    </xf>
    <xf numFmtId="0" fontId="6" fillId="3" borderId="1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13" fillId="3" borderId="0" xfId="0" applyFont="1" applyFill="1"/>
    <xf numFmtId="0" fontId="12" fillId="3" borderId="0" xfId="0" applyFont="1" applyFill="1" applyAlignment="1">
      <alignment horizontal="center"/>
    </xf>
    <xf numFmtId="0" fontId="14" fillId="4" borderId="4" xfId="0" applyFont="1" applyFill="1" applyBorder="1" applyAlignment="1">
      <alignment wrapText="1"/>
    </xf>
    <xf numFmtId="0" fontId="13" fillId="4" borderId="3" xfId="0" applyFont="1" applyFill="1" applyBorder="1"/>
    <xf numFmtId="0" fontId="7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vertical="top" wrapText="1"/>
    </xf>
    <xf numFmtId="49" fontId="0" fillId="0" borderId="0" xfId="0" applyNumberFormat="1"/>
    <xf numFmtId="1" fontId="0" fillId="0" borderId="0" xfId="0" applyNumberFormat="1"/>
    <xf numFmtId="0" fontId="1" fillId="3" borderId="0" xfId="0" applyFont="1" applyFill="1" applyAlignment="1">
      <alignment vertical="top"/>
    </xf>
    <xf numFmtId="0" fontId="7" fillId="3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4" fillId="3" borderId="9" xfId="0" applyFont="1" applyFill="1" applyBorder="1" applyAlignment="1">
      <alignment wrapText="1"/>
    </xf>
    <xf numFmtId="164" fontId="4" fillId="3" borderId="2" xfId="0" applyNumberFormat="1" applyFont="1" applyFill="1" applyBorder="1"/>
    <xf numFmtId="0" fontId="1" fillId="3" borderId="2" xfId="0" applyFont="1" applyFill="1" applyBorder="1" applyAlignment="1" applyProtection="1">
      <alignment horizontal="right"/>
      <protection locked="0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5" xfId="0" applyFont="1" applyFill="1" applyBorder="1" applyAlignment="1">
      <alignment wrapText="1"/>
    </xf>
    <xf numFmtId="0" fontId="0" fillId="3" borderId="6" xfId="0" applyFill="1" applyBorder="1"/>
    <xf numFmtId="0" fontId="7" fillId="3" borderId="5" xfId="0" applyFont="1" applyFill="1" applyBorder="1" applyAlignment="1">
      <alignment wrapText="1"/>
    </xf>
    <xf numFmtId="164" fontId="1" fillId="3" borderId="5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>
      <alignment vertical="top" wrapText="1"/>
    </xf>
    <xf numFmtId="0" fontId="0" fillId="3" borderId="6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93804</xdr:colOff>
      <xdr:row>1</xdr:row>
      <xdr:rowOff>63982</xdr:rowOff>
    </xdr:from>
    <xdr:to>
      <xdr:col>1</xdr:col>
      <xdr:colOff>3032125</xdr:colOff>
      <xdr:row>8</xdr:row>
      <xdr:rowOff>350912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0A402F-9B1C-6AF8-FE84-240D10DB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29" y="238607"/>
          <a:ext cx="2938321" cy="2239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https://d.docs.live.net/0b28a31a9e8a8048/FIBAO/COMITE%20DE%20EMPRESA/2022.12.09%20AUTOBAREMACI&#211;N%20ADAPTADA%20FISEVI%20-%20cop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6"/>
  <sheetViews>
    <sheetView tabSelected="1" topLeftCell="A28" zoomScale="96" zoomScaleNormal="96" workbookViewId="0">
      <selection activeCell="C34" sqref="C34"/>
    </sheetView>
  </sheetViews>
  <sheetFormatPr baseColWidth="10" defaultColWidth="11.453125" defaultRowHeight="14.5" x14ac:dyDescent="0.35"/>
  <cols>
    <col min="1" max="1" width="5.26953125" style="37" customWidth="1"/>
    <col min="2" max="2" width="89.81640625" style="37" customWidth="1"/>
    <col min="3" max="3" width="27.54296875" style="37" customWidth="1"/>
    <col min="4" max="4" width="12.1796875" style="52" bestFit="1" customWidth="1"/>
    <col min="5" max="5" width="24.54296875" style="37" customWidth="1"/>
    <col min="6" max="6" width="12.81640625" style="37" bestFit="1" customWidth="1"/>
    <col min="7" max="7" width="6.453125" style="37" customWidth="1"/>
    <col min="8" max="16384" width="11.453125" style="37"/>
  </cols>
  <sheetData>
    <row r="1" spans="1:6" s="5" customFormat="1" x14ac:dyDescent="0.35">
      <c r="D1" s="52"/>
    </row>
    <row r="2" spans="1:6" s="5" customFormat="1" x14ac:dyDescent="0.35">
      <c r="B2"/>
      <c r="D2" s="52"/>
    </row>
    <row r="3" spans="1:6" s="5" customFormat="1" x14ac:dyDescent="0.35">
      <c r="D3" s="52"/>
    </row>
    <row r="4" spans="1:6" s="5" customFormat="1" x14ac:dyDescent="0.35">
      <c r="D4" s="52"/>
    </row>
    <row r="5" spans="1:6" s="6" customFormat="1" x14ac:dyDescent="0.35">
      <c r="D5" s="52"/>
    </row>
    <row r="6" spans="1:6" s="6" customFormat="1" ht="40.5" customHeight="1" x14ac:dyDescent="0.35">
      <c r="D6" s="52"/>
      <c r="E6"/>
    </row>
    <row r="7" spans="1:6" s="6" customFormat="1" ht="28.5" x14ac:dyDescent="0.65">
      <c r="B7" s="66" t="s">
        <v>70</v>
      </c>
      <c r="C7" s="67"/>
      <c r="D7" s="67"/>
      <c r="E7" s="67"/>
      <c r="F7" s="67"/>
    </row>
    <row r="8" spans="1:6" s="6" customFormat="1" ht="29" thickBot="1" x14ac:dyDescent="0.7">
      <c r="B8" s="42"/>
      <c r="C8" s="43"/>
      <c r="D8" s="53"/>
      <c r="E8" s="43"/>
      <c r="F8" s="43"/>
    </row>
    <row r="9" spans="1:6" s="6" customFormat="1" ht="29" thickBot="1" x14ac:dyDescent="0.7">
      <c r="B9" s="42"/>
      <c r="C9" s="49" t="s">
        <v>55</v>
      </c>
      <c r="D9" s="71"/>
      <c r="E9" s="72"/>
      <c r="F9" s="73"/>
    </row>
    <row r="10" spans="1:6" s="6" customFormat="1" ht="29" thickBot="1" x14ac:dyDescent="0.7">
      <c r="B10" s="42"/>
      <c r="C10" s="50" t="s">
        <v>58</v>
      </c>
      <c r="D10" s="71"/>
      <c r="E10" s="72"/>
      <c r="F10" s="73"/>
    </row>
    <row r="11" spans="1:6" s="6" customFormat="1" ht="29" thickBot="1" x14ac:dyDescent="0.7">
      <c r="B11" s="42"/>
      <c r="C11" s="50" t="s">
        <v>56</v>
      </c>
      <c r="D11" s="74"/>
      <c r="E11" s="75"/>
      <c r="F11" s="76"/>
    </row>
    <row r="12" spans="1:6" s="6" customFormat="1" ht="39.5" thickBot="1" x14ac:dyDescent="0.7">
      <c r="B12" s="42"/>
      <c r="C12" s="48" t="s">
        <v>57</v>
      </c>
      <c r="D12" s="54"/>
      <c r="E12" s="48"/>
      <c r="F12" s="51">
        <f>F14+F22</f>
        <v>0</v>
      </c>
    </row>
    <row r="13" spans="1:6" s="6" customFormat="1" ht="28.5" x14ac:dyDescent="0.65">
      <c r="B13" s="42"/>
      <c r="C13" s="43"/>
      <c r="D13" s="53"/>
      <c r="E13" s="43"/>
      <c r="F13" s="43"/>
    </row>
    <row r="14" spans="1:6" s="6" customFormat="1" ht="31" x14ac:dyDescent="0.7">
      <c r="A14" s="7"/>
      <c r="B14" s="3" t="s">
        <v>26</v>
      </c>
      <c r="C14" s="8"/>
      <c r="D14" s="4" t="s">
        <v>23</v>
      </c>
      <c r="E14" s="8"/>
      <c r="F14" s="4">
        <f>+IF((SUM(F17:F18))&gt;=60,60,SUM(F17:F18))</f>
        <v>0</v>
      </c>
    </row>
    <row r="15" spans="1:6" s="6" customFormat="1" ht="31" x14ac:dyDescent="0.7">
      <c r="A15" s="7"/>
      <c r="B15" s="3"/>
      <c r="C15" s="8"/>
      <c r="D15" s="55"/>
      <c r="E15" s="8"/>
      <c r="F15" s="8"/>
    </row>
    <row r="16" spans="1:6" s="5" customFormat="1" ht="36" customHeight="1" x14ac:dyDescent="0.35">
      <c r="A16" s="10"/>
      <c r="B16" s="22" t="s">
        <v>25</v>
      </c>
      <c r="C16" s="22" t="s">
        <v>4</v>
      </c>
      <c r="D16" s="63" t="s">
        <v>5</v>
      </c>
      <c r="E16" s="46" t="s">
        <v>6</v>
      </c>
      <c r="F16" s="46" t="s">
        <v>7</v>
      </c>
    </row>
    <row r="17" spans="1:12" s="5" customFormat="1" ht="43.5" x14ac:dyDescent="0.35">
      <c r="A17" s="10"/>
      <c r="B17" s="23" t="s">
        <v>40</v>
      </c>
      <c r="C17" s="45" t="s">
        <v>0</v>
      </c>
      <c r="D17" s="64">
        <f>+IFERROR(VLOOKUP(C17,Hoja2!$A$2:$B$4,2,FALSE),0)</f>
        <v>1</v>
      </c>
      <c r="E17" s="47">
        <v>0</v>
      </c>
      <c r="F17" s="38">
        <f>IFERROR(+E17*0.56*D17,0)</f>
        <v>0</v>
      </c>
    </row>
    <row r="18" spans="1:12" s="5" customFormat="1" ht="64.5" customHeight="1" x14ac:dyDescent="0.35">
      <c r="A18" s="10"/>
      <c r="B18" s="15" t="s">
        <v>41</v>
      </c>
      <c r="C18" s="36" t="s">
        <v>0</v>
      </c>
      <c r="D18" s="64">
        <f>+IFERROR(VLOOKUP(C18,Hoja2!$A$2:$B$4,2,FALSE),0)</f>
        <v>1</v>
      </c>
      <c r="E18" s="47">
        <v>0</v>
      </c>
      <c r="F18" s="38">
        <f>IFERROR(+E18*0.224*D18,0)</f>
        <v>0</v>
      </c>
    </row>
    <row r="19" spans="1:12" s="5" customFormat="1" x14ac:dyDescent="0.35">
      <c r="B19" s="14"/>
      <c r="D19" s="52"/>
    </row>
    <row r="20" spans="1:12" s="5" customFormat="1" x14ac:dyDescent="0.35">
      <c r="B20" s="14"/>
      <c r="D20" s="52"/>
      <c r="F20" s="24"/>
    </row>
    <row r="21" spans="1:12" s="5" customFormat="1" x14ac:dyDescent="0.35">
      <c r="D21" s="52"/>
    </row>
    <row r="22" spans="1:12" s="6" customFormat="1" ht="31" x14ac:dyDescent="0.7">
      <c r="A22" s="7"/>
      <c r="B22" s="3" t="s">
        <v>27</v>
      </c>
      <c r="C22" s="8"/>
      <c r="D22" s="4" t="s">
        <v>22</v>
      </c>
      <c r="E22" s="8"/>
      <c r="F22" s="41">
        <f>SUM(F27,F30,F79)</f>
        <v>0</v>
      </c>
    </row>
    <row r="23" spans="1:12" s="6" customFormat="1" ht="31.5" thickBot="1" x14ac:dyDescent="0.75">
      <c r="B23" s="30"/>
      <c r="C23" s="29"/>
      <c r="D23" s="55"/>
      <c r="E23" s="8"/>
      <c r="F23" s="8"/>
      <c r="L23" s="6" t="s">
        <v>60</v>
      </c>
    </row>
    <row r="24" spans="1:12" s="5" customFormat="1" ht="15" thickBot="1" x14ac:dyDescent="0.4">
      <c r="B24" s="68" t="s">
        <v>47</v>
      </c>
      <c r="C24" s="69"/>
      <c r="D24" s="39"/>
    </row>
    <row r="25" spans="1:12" s="5" customFormat="1" x14ac:dyDescent="0.35">
      <c r="A25" s="10"/>
      <c r="B25" s="27" t="s">
        <v>32</v>
      </c>
      <c r="C25" s="16" t="s">
        <v>29</v>
      </c>
      <c r="D25" s="40"/>
    </row>
    <row r="26" spans="1:12" s="5" customFormat="1" ht="15" thickBot="1" x14ac:dyDescent="0.4">
      <c r="A26" s="10"/>
      <c r="B26" s="28" t="s">
        <v>42</v>
      </c>
      <c r="C26" s="33">
        <v>0</v>
      </c>
      <c r="D26" s="6"/>
    </row>
    <row r="27" spans="1:12" s="5" customFormat="1" ht="15" thickBot="1" x14ac:dyDescent="0.4">
      <c r="A27" s="10"/>
      <c r="B27" s="28" t="s">
        <v>43</v>
      </c>
      <c r="C27" s="33">
        <v>0</v>
      </c>
      <c r="D27" s="6"/>
      <c r="E27" s="31" t="s">
        <v>30</v>
      </c>
      <c r="F27" s="12">
        <f>IFERROR(+IF(SUM(C26*0.1,C27*0.05)&gt;=Hoja2!B14,Hoja2!B14,SUM(C26*0.1,C27*0.05)),0)</f>
        <v>0</v>
      </c>
    </row>
    <row r="28" spans="1:12" s="5" customFormat="1" x14ac:dyDescent="0.35">
      <c r="B28" s="13"/>
      <c r="C28" s="14"/>
      <c r="D28" s="6"/>
    </row>
    <row r="29" spans="1:12" s="5" customFormat="1" ht="15" thickBot="1" x14ac:dyDescent="0.4">
      <c r="D29" s="6"/>
    </row>
    <row r="30" spans="1:12" s="5" customFormat="1" ht="15" thickBot="1" x14ac:dyDescent="0.4">
      <c r="B30" s="68" t="s">
        <v>48</v>
      </c>
      <c r="C30" s="69"/>
      <c r="D30" s="6"/>
      <c r="E30" s="31" t="s">
        <v>31</v>
      </c>
      <c r="F30" s="12">
        <f>IFERROR(IF(SUM(F44,F48,F52,F58,F62,F66)&gt;18,18,SUM(F44,F48,F52,F58,F62,F66)),0)</f>
        <v>0</v>
      </c>
    </row>
    <row r="31" spans="1:12" s="5" customFormat="1" ht="15" thickBot="1" x14ac:dyDescent="0.4">
      <c r="D31" s="6"/>
    </row>
    <row r="32" spans="1:12" s="5" customFormat="1" ht="15" thickBot="1" x14ac:dyDescent="0.4">
      <c r="B32" s="70" t="s">
        <v>49</v>
      </c>
      <c r="C32" s="69"/>
      <c r="D32" s="6"/>
    </row>
    <row r="33" spans="2:6" s="5" customFormat="1" x14ac:dyDescent="0.35">
      <c r="B33" s="16" t="s">
        <v>33</v>
      </c>
      <c r="C33" s="16" t="s">
        <v>52</v>
      </c>
      <c r="D33" s="6"/>
    </row>
    <row r="34" spans="2:6" s="5" customFormat="1" x14ac:dyDescent="0.35">
      <c r="B34" s="33" t="s">
        <v>83</v>
      </c>
      <c r="C34" s="33">
        <v>0</v>
      </c>
      <c r="D34" s="6">
        <f>+IF(B34&lt;&gt;"",C34,0)</f>
        <v>0</v>
      </c>
    </row>
    <row r="35" spans="2:6" s="5" customFormat="1" x14ac:dyDescent="0.35">
      <c r="B35" s="33" t="s">
        <v>84</v>
      </c>
      <c r="C35" s="33">
        <v>0</v>
      </c>
      <c r="D35" s="6">
        <f t="shared" ref="D35:D43" si="0">+IF(B35&lt;&gt;"",C35,0)</f>
        <v>0</v>
      </c>
    </row>
    <row r="36" spans="2:6" s="5" customFormat="1" x14ac:dyDescent="0.35">
      <c r="B36" s="33" t="s">
        <v>85</v>
      </c>
      <c r="C36" s="33">
        <v>0</v>
      </c>
      <c r="D36" s="6">
        <f t="shared" si="0"/>
        <v>0</v>
      </c>
    </row>
    <row r="37" spans="2:6" s="5" customFormat="1" x14ac:dyDescent="0.35">
      <c r="B37" s="33"/>
      <c r="C37" s="33"/>
      <c r="D37" s="6">
        <f t="shared" si="0"/>
        <v>0</v>
      </c>
    </row>
    <row r="38" spans="2:6" s="5" customFormat="1" x14ac:dyDescent="0.35">
      <c r="B38" s="33"/>
      <c r="C38" s="33"/>
      <c r="D38" s="6">
        <f t="shared" si="0"/>
        <v>0</v>
      </c>
    </row>
    <row r="39" spans="2:6" s="5" customFormat="1" x14ac:dyDescent="0.35">
      <c r="B39" s="33"/>
      <c r="C39" s="33"/>
      <c r="D39" s="6">
        <f t="shared" si="0"/>
        <v>0</v>
      </c>
    </row>
    <row r="40" spans="2:6" s="5" customFormat="1" x14ac:dyDescent="0.35">
      <c r="B40" s="33"/>
      <c r="C40" s="33"/>
      <c r="D40" s="6">
        <f t="shared" si="0"/>
        <v>0</v>
      </c>
    </row>
    <row r="41" spans="2:6" s="5" customFormat="1" x14ac:dyDescent="0.35">
      <c r="B41" s="33"/>
      <c r="C41" s="33"/>
      <c r="D41" s="6">
        <f t="shared" si="0"/>
        <v>0</v>
      </c>
    </row>
    <row r="42" spans="2:6" s="5" customFormat="1" x14ac:dyDescent="0.35">
      <c r="B42" s="33"/>
      <c r="C42" s="33"/>
      <c r="D42" s="6">
        <f t="shared" si="0"/>
        <v>0</v>
      </c>
    </row>
    <row r="43" spans="2:6" s="5" customFormat="1" ht="15" thickBot="1" x14ac:dyDescent="0.4">
      <c r="B43" s="33"/>
      <c r="C43" s="33"/>
      <c r="D43" s="6">
        <f t="shared" si="0"/>
        <v>0</v>
      </c>
    </row>
    <row r="44" spans="2:6" s="5" customFormat="1" ht="15" thickBot="1" x14ac:dyDescent="0.4">
      <c r="B44" s="17" t="s">
        <v>10</v>
      </c>
      <c r="C44" s="18">
        <f>SUM(D34:D43)</f>
        <v>0</v>
      </c>
      <c r="D44" s="6"/>
      <c r="E44" s="31" t="s">
        <v>45</v>
      </c>
      <c r="F44" s="19">
        <f>IFERROR(+IF((C44*0.06)&gt;=Hoja2!$B$12,Hoja2!B12,(C44*0.06)),0)</f>
        <v>0</v>
      </c>
    </row>
    <row r="45" spans="2:6" s="5" customFormat="1" ht="15.65" customHeight="1" thickBot="1" x14ac:dyDescent="0.4">
      <c r="B45" s="20"/>
      <c r="C45" s="21"/>
      <c r="D45" s="6"/>
    </row>
    <row r="46" spans="2:6" s="5" customFormat="1" ht="15" thickBot="1" x14ac:dyDescent="0.4">
      <c r="B46" s="70" t="s">
        <v>89</v>
      </c>
      <c r="C46" s="69"/>
      <c r="D46" s="6"/>
    </row>
    <row r="47" spans="2:6" s="5" customFormat="1" ht="15" thickBot="1" x14ac:dyDescent="0.4">
      <c r="B47" s="22" t="s">
        <v>34</v>
      </c>
      <c r="C47" s="22" t="s">
        <v>28</v>
      </c>
      <c r="D47" s="6"/>
    </row>
    <row r="48" spans="2:6" s="5" customFormat="1" ht="15" thickBot="1" x14ac:dyDescent="0.4">
      <c r="B48" s="34">
        <v>0</v>
      </c>
      <c r="C48" s="15">
        <f>+VLOOKUP(B48,Hoja2!$A$6:$B$8,2,FALSE)</f>
        <v>0</v>
      </c>
      <c r="D48" s="6"/>
      <c r="E48" s="31" t="s">
        <v>46</v>
      </c>
      <c r="F48" s="19">
        <f>IFERROR(C48,0)</f>
        <v>0</v>
      </c>
    </row>
    <row r="49" spans="2:6" s="5" customFormat="1" ht="15" thickBot="1" x14ac:dyDescent="0.4">
      <c r="D49" s="6"/>
    </row>
    <row r="50" spans="2:6" s="5" customFormat="1" ht="15" thickBot="1" x14ac:dyDescent="0.4">
      <c r="B50" s="70" t="s">
        <v>50</v>
      </c>
      <c r="C50" s="69"/>
      <c r="D50" s="6"/>
    </row>
    <row r="51" spans="2:6" s="5" customFormat="1" ht="15" thickBot="1" x14ac:dyDescent="0.4">
      <c r="B51" s="16" t="s">
        <v>36</v>
      </c>
      <c r="C51" s="16" t="s">
        <v>37</v>
      </c>
      <c r="D51" s="6"/>
    </row>
    <row r="52" spans="2:6" s="5" customFormat="1" ht="15" thickBot="1" x14ac:dyDescent="0.4">
      <c r="B52" s="11" t="s">
        <v>51</v>
      </c>
      <c r="C52" s="65"/>
      <c r="D52" s="6"/>
      <c r="E52" s="31" t="s">
        <v>35</v>
      </c>
      <c r="F52" s="19">
        <f>+IFERROR(VLOOKUP(C52,Hoja2!$D$11:$E$14,2,FALSE),0)</f>
        <v>0</v>
      </c>
    </row>
    <row r="53" spans="2:6" s="5" customFormat="1" ht="15" thickBot="1" x14ac:dyDescent="0.4">
      <c r="D53" s="6"/>
    </row>
    <row r="54" spans="2:6" s="5" customFormat="1" ht="15" thickBot="1" x14ac:dyDescent="0.4">
      <c r="B54" s="70" t="s">
        <v>78</v>
      </c>
      <c r="C54" s="69"/>
      <c r="D54" s="6"/>
    </row>
    <row r="55" spans="2:6" s="5" customFormat="1" ht="43.5" x14ac:dyDescent="0.35">
      <c r="B55" s="56" t="s">
        <v>61</v>
      </c>
      <c r="C55" s="57" t="s">
        <v>79</v>
      </c>
      <c r="D55" s="6"/>
    </row>
    <row r="56" spans="2:6" s="5" customFormat="1" x14ac:dyDescent="0.35">
      <c r="B56" s="11" t="s">
        <v>82</v>
      </c>
      <c r="C56" s="33"/>
      <c r="D56" s="6">
        <v>1</v>
      </c>
    </row>
    <row r="57" spans="2:6" s="5" customFormat="1" ht="15" thickBot="1" x14ac:dyDescent="0.4">
      <c r="B57" s="11" t="s">
        <v>81</v>
      </c>
      <c r="C57" s="33"/>
      <c r="D57" s="6">
        <v>2</v>
      </c>
    </row>
    <row r="58" spans="2:6" s="5" customFormat="1" ht="15" thickBot="1" x14ac:dyDescent="0.4">
      <c r="B58" s="11" t="s">
        <v>80</v>
      </c>
      <c r="C58" s="33"/>
      <c r="D58" s="6">
        <v>6</v>
      </c>
      <c r="E58" s="31" t="s">
        <v>62</v>
      </c>
      <c r="F58" s="19">
        <f>IFERROR(+IF((C56*D56+C57*D57+C58*D58)&gt;=Hoja2!B12,Hoja2!B12,(C56*D56+C57*D57+C58*D58)),0)</f>
        <v>0</v>
      </c>
    </row>
    <row r="59" spans="2:6" s="5" customFormat="1" ht="15" thickBot="1" x14ac:dyDescent="0.4">
      <c r="D59" s="6"/>
    </row>
    <row r="60" spans="2:6" s="60" customFormat="1" ht="29.5" customHeight="1" thickBot="1" x14ac:dyDescent="0.4">
      <c r="B60" s="77" t="s">
        <v>74</v>
      </c>
      <c r="C60" s="78"/>
      <c r="D60" s="62"/>
    </row>
    <row r="61" spans="2:6" s="5" customFormat="1" ht="15" thickBot="1" x14ac:dyDescent="0.4">
      <c r="B61" s="56" t="s">
        <v>68</v>
      </c>
      <c r="C61" s="16" t="s">
        <v>77</v>
      </c>
      <c r="D61" s="6"/>
    </row>
    <row r="62" spans="2:6" s="5" customFormat="1" ht="15" thickBot="1" x14ac:dyDescent="0.4">
      <c r="B62" s="28" t="s">
        <v>71</v>
      </c>
      <c r="C62" s="33">
        <v>0</v>
      </c>
      <c r="D62" s="6">
        <f>+IF(B62&lt;&gt;"",C62,0)</f>
        <v>0</v>
      </c>
      <c r="E62" s="31" t="s">
        <v>67</v>
      </c>
      <c r="F62" s="19">
        <f>IFERROR(+IF((C62*1)&gt;=Hoja2!B16,Hoja2!B16,(C62*1)),0)</f>
        <v>0</v>
      </c>
    </row>
    <row r="63" spans="2:6" s="5" customFormat="1" ht="15" thickBot="1" x14ac:dyDescent="0.4">
      <c r="D63" s="6"/>
    </row>
    <row r="64" spans="2:6" s="5" customFormat="1" ht="15" thickBot="1" x14ac:dyDescent="0.4">
      <c r="B64" s="70" t="s">
        <v>75</v>
      </c>
      <c r="C64" s="69"/>
      <c r="D64" s="6"/>
    </row>
    <row r="65" spans="2:8" s="60" customFormat="1" ht="29.15" customHeight="1" thickBot="1" x14ac:dyDescent="0.4">
      <c r="B65" s="61" t="s">
        <v>76</v>
      </c>
      <c r="C65" s="16" t="s">
        <v>77</v>
      </c>
      <c r="D65" s="62"/>
      <c r="H65" s="5"/>
    </row>
    <row r="66" spans="2:8" s="5" customFormat="1" ht="15" thickBot="1" x14ac:dyDescent="0.4">
      <c r="B66" s="28" t="s">
        <v>73</v>
      </c>
      <c r="C66" s="33">
        <v>0</v>
      </c>
      <c r="D66" s="6">
        <f>+IF(B66&lt;&gt;"",C66,0)</f>
        <v>0</v>
      </c>
      <c r="E66" s="31" t="s">
        <v>69</v>
      </c>
      <c r="F66" s="19">
        <f>IFERROR(+IF((C66*0.5)&gt;=Hoja2!B16,Hoja2!B16,(C66*0.5)),0)</f>
        <v>0</v>
      </c>
    </row>
    <row r="67" spans="2:8" s="5" customFormat="1" x14ac:dyDescent="0.35">
      <c r="D67" s="6"/>
    </row>
    <row r="68" spans="2:8" s="5" customFormat="1" ht="15" thickBot="1" x14ac:dyDescent="0.4">
      <c r="D68" s="6"/>
    </row>
    <row r="69" spans="2:8" s="5" customFormat="1" ht="15" thickBot="1" x14ac:dyDescent="0.4">
      <c r="B69" s="68" t="s">
        <v>59</v>
      </c>
      <c r="C69" s="69"/>
      <c r="D69" s="6"/>
    </row>
    <row r="70" spans="2:8" s="5" customFormat="1" x14ac:dyDescent="0.35">
      <c r="B70" s="44" t="s">
        <v>44</v>
      </c>
      <c r="C70" s="16" t="s">
        <v>53</v>
      </c>
      <c r="D70" s="6"/>
    </row>
    <row r="71" spans="2:8" s="5" customFormat="1" x14ac:dyDescent="0.35">
      <c r="B71" s="36" t="s">
        <v>86</v>
      </c>
      <c r="C71" s="33"/>
      <c r="D71" s="6" t="e">
        <f>+IF(B71&lt;&gt;"",VLOOKUP(C71,Hoja2!$A$20:$C$21,2,FALSE),0)</f>
        <v>#N/A</v>
      </c>
    </row>
    <row r="72" spans="2:8" s="5" customFormat="1" x14ac:dyDescent="0.35">
      <c r="B72" s="36" t="s">
        <v>87</v>
      </c>
      <c r="C72" s="33"/>
      <c r="D72" s="6" t="e">
        <f>+IF(B72&lt;&gt;"",VLOOKUP(C72,Hoja2!$A$20:$C$21,2,FALSE),0)</f>
        <v>#N/A</v>
      </c>
    </row>
    <row r="73" spans="2:8" s="5" customFormat="1" x14ac:dyDescent="0.35">
      <c r="B73" s="36" t="s">
        <v>88</v>
      </c>
      <c r="C73" s="33"/>
      <c r="D73" s="6" t="e">
        <f>+IF(B73&lt;&gt;"",VLOOKUP(C73,Hoja2!$A$20:$C$21,2,FALSE),0)</f>
        <v>#N/A</v>
      </c>
    </row>
    <row r="74" spans="2:8" s="5" customFormat="1" x14ac:dyDescent="0.35">
      <c r="B74" s="36"/>
      <c r="C74" s="33"/>
      <c r="D74" s="6">
        <f>+IF(B74&lt;&gt;"",VLOOKUP(C74,Hoja2!$A$20:$C$21,2,FALSE),0)</f>
        <v>0</v>
      </c>
    </row>
    <row r="75" spans="2:8" s="5" customFormat="1" x14ac:dyDescent="0.35">
      <c r="B75" s="32" t="s">
        <v>44</v>
      </c>
      <c r="C75" s="22" t="s">
        <v>54</v>
      </c>
      <c r="D75" s="6"/>
      <c r="E75" s="9"/>
    </row>
    <row r="76" spans="2:8" s="5" customFormat="1" x14ac:dyDescent="0.35">
      <c r="B76" s="36" t="s">
        <v>86</v>
      </c>
      <c r="C76" s="33">
        <v>0</v>
      </c>
      <c r="D76" s="6">
        <f>IF(AND(B76&lt;&gt;"",ISNUMBER(C76)),IF(AND(C76&gt;=25,C76&lt;50),1,IF(AND(C76&gt;=50,C76&lt;75),2,IF(C76&gt;=75,3,0))),0)</f>
        <v>0</v>
      </c>
    </row>
    <row r="77" spans="2:8" s="5" customFormat="1" x14ac:dyDescent="0.35">
      <c r="B77" s="36" t="s">
        <v>87</v>
      </c>
      <c r="C77" s="33">
        <v>0</v>
      </c>
      <c r="D77" s="6">
        <f t="shared" ref="D77:D79" si="1">IF(AND(B77&lt;&gt;"",ISNUMBER(C77)),IF(AND(C77&gt;=25,C77&lt;50),1,IF(AND(C77&gt;=50,C77&lt;75),2,IF(C77&gt;=75,3,0))),0)</f>
        <v>0</v>
      </c>
    </row>
    <row r="78" spans="2:8" s="5" customFormat="1" ht="15" thickBot="1" x14ac:dyDescent="0.4">
      <c r="B78" s="36"/>
      <c r="C78" s="33"/>
      <c r="D78" s="6">
        <f t="shared" si="1"/>
        <v>0</v>
      </c>
      <c r="F78" s="25"/>
    </row>
    <row r="79" spans="2:8" s="5" customFormat="1" ht="15" thickBot="1" x14ac:dyDescent="0.4">
      <c r="B79" s="36"/>
      <c r="C79" s="33"/>
      <c r="D79" s="6">
        <f t="shared" si="1"/>
        <v>0</v>
      </c>
      <c r="E79" s="12" t="s">
        <v>38</v>
      </c>
      <c r="F79" s="19">
        <f>IFERROR(IF(SUM(D71:D79)&gt;Hoja2!E20,Hoja2!E20,SUM(D71:D79)),0)</f>
        <v>0</v>
      </c>
    </row>
    <row r="80" spans="2:8" s="5" customFormat="1" x14ac:dyDescent="0.35">
      <c r="D80" s="6"/>
      <c r="F80" s="25"/>
    </row>
    <row r="81" spans="4:7" s="5" customFormat="1" x14ac:dyDescent="0.35">
      <c r="D81" s="6"/>
      <c r="F81" s="9"/>
    </row>
    <row r="82" spans="4:7" s="5" customFormat="1" x14ac:dyDescent="0.35">
      <c r="D82" s="6"/>
    </row>
    <row r="83" spans="4:7" s="5" customFormat="1" x14ac:dyDescent="0.35">
      <c r="D83" s="6"/>
      <c r="F83" s="24"/>
    </row>
    <row r="84" spans="4:7" s="5" customFormat="1" x14ac:dyDescent="0.35">
      <c r="D84" s="6"/>
      <c r="G84" s="26"/>
    </row>
    <row r="85" spans="4:7" s="5" customFormat="1" x14ac:dyDescent="0.35">
      <c r="D85" s="6"/>
      <c r="F85" s="24"/>
    </row>
    <row r="86" spans="4:7" s="5" customFormat="1" x14ac:dyDescent="0.35">
      <c r="D86" s="6"/>
      <c r="G86" s="35"/>
    </row>
    <row r="87" spans="4:7" s="5" customFormat="1" x14ac:dyDescent="0.35">
      <c r="D87" s="6"/>
    </row>
    <row r="88" spans="4:7" s="5" customFormat="1" x14ac:dyDescent="0.35">
      <c r="D88" s="6"/>
    </row>
    <row r="89" spans="4:7" s="5" customFormat="1" x14ac:dyDescent="0.35">
      <c r="D89" s="6"/>
    </row>
    <row r="90" spans="4:7" s="5" customFormat="1" x14ac:dyDescent="0.35">
      <c r="D90" s="6"/>
    </row>
    <row r="91" spans="4:7" s="5" customFormat="1" x14ac:dyDescent="0.35">
      <c r="D91" s="6"/>
    </row>
    <row r="92" spans="4:7" s="5" customFormat="1" x14ac:dyDescent="0.35">
      <c r="D92" s="6"/>
    </row>
    <row r="93" spans="4:7" s="5" customFormat="1" x14ac:dyDescent="0.35">
      <c r="D93" s="6"/>
    </row>
    <row r="94" spans="4:7" s="5" customFormat="1" x14ac:dyDescent="0.35">
      <c r="D94" s="6"/>
    </row>
    <row r="95" spans="4:7" s="5" customFormat="1" x14ac:dyDescent="0.35">
      <c r="D95" s="6"/>
    </row>
    <row r="96" spans="4:7" s="5" customFormat="1" x14ac:dyDescent="0.35">
      <c r="D96" s="6"/>
    </row>
    <row r="97" spans="4:4" s="5" customFormat="1" x14ac:dyDescent="0.35">
      <c r="D97" s="6"/>
    </row>
    <row r="98" spans="4:4" s="5" customFormat="1" x14ac:dyDescent="0.35">
      <c r="D98" s="6"/>
    </row>
    <row r="99" spans="4:4" s="5" customFormat="1" x14ac:dyDescent="0.35">
      <c r="D99" s="6"/>
    </row>
    <row r="100" spans="4:4" s="5" customFormat="1" x14ac:dyDescent="0.35">
      <c r="D100" s="6"/>
    </row>
    <row r="101" spans="4:4" s="5" customFormat="1" x14ac:dyDescent="0.35">
      <c r="D101" s="6"/>
    </row>
    <row r="102" spans="4:4" s="5" customFormat="1" x14ac:dyDescent="0.35">
      <c r="D102" s="6"/>
    </row>
    <row r="103" spans="4:4" s="5" customFormat="1" x14ac:dyDescent="0.35">
      <c r="D103" s="6"/>
    </row>
    <row r="104" spans="4:4" s="5" customFormat="1" x14ac:dyDescent="0.35">
      <c r="D104" s="6"/>
    </row>
    <row r="105" spans="4:4" s="5" customFormat="1" x14ac:dyDescent="0.35">
      <c r="D105" s="52"/>
    </row>
    <row r="106" spans="4:4" s="5" customFormat="1" x14ac:dyDescent="0.35">
      <c r="D106" s="52"/>
    </row>
    <row r="107" spans="4:4" s="5" customFormat="1" x14ac:dyDescent="0.35">
      <c r="D107" s="52"/>
    </row>
    <row r="108" spans="4:4" s="5" customFormat="1" x14ac:dyDescent="0.35">
      <c r="D108" s="52"/>
    </row>
    <row r="109" spans="4:4" s="5" customFormat="1" x14ac:dyDescent="0.35">
      <c r="D109" s="52"/>
    </row>
    <row r="110" spans="4:4" s="5" customFormat="1" x14ac:dyDescent="0.35">
      <c r="D110" s="52"/>
    </row>
    <row r="111" spans="4:4" s="5" customFormat="1" x14ac:dyDescent="0.35">
      <c r="D111" s="52"/>
    </row>
    <row r="112" spans="4:4" s="5" customFormat="1" x14ac:dyDescent="0.35">
      <c r="D112" s="52"/>
    </row>
    <row r="113" spans="4:4" s="5" customFormat="1" x14ac:dyDescent="0.35">
      <c r="D113" s="52"/>
    </row>
    <row r="114" spans="4:4" s="5" customFormat="1" x14ac:dyDescent="0.35">
      <c r="D114" s="52"/>
    </row>
    <row r="115" spans="4:4" s="5" customFormat="1" x14ac:dyDescent="0.35">
      <c r="D115" s="52"/>
    </row>
    <row r="116" spans="4:4" s="5" customFormat="1" x14ac:dyDescent="0.35">
      <c r="D116" s="52"/>
    </row>
    <row r="117" spans="4:4" s="5" customFormat="1" x14ac:dyDescent="0.35">
      <c r="D117" s="52"/>
    </row>
    <row r="118" spans="4:4" s="5" customFormat="1" x14ac:dyDescent="0.35">
      <c r="D118" s="52"/>
    </row>
    <row r="119" spans="4:4" s="5" customFormat="1" x14ac:dyDescent="0.35">
      <c r="D119" s="52"/>
    </row>
    <row r="120" spans="4:4" s="5" customFormat="1" x14ac:dyDescent="0.35">
      <c r="D120" s="52"/>
    </row>
    <row r="121" spans="4:4" s="5" customFormat="1" x14ac:dyDescent="0.35">
      <c r="D121" s="52"/>
    </row>
    <row r="122" spans="4:4" s="5" customFormat="1" x14ac:dyDescent="0.35">
      <c r="D122" s="52"/>
    </row>
    <row r="123" spans="4:4" s="5" customFormat="1" x14ac:dyDescent="0.35">
      <c r="D123" s="52"/>
    </row>
    <row r="124" spans="4:4" s="5" customFormat="1" x14ac:dyDescent="0.35">
      <c r="D124" s="52"/>
    </row>
    <row r="125" spans="4:4" s="5" customFormat="1" x14ac:dyDescent="0.35">
      <c r="D125" s="52"/>
    </row>
    <row r="126" spans="4:4" s="5" customFormat="1" x14ac:dyDescent="0.35">
      <c r="D126" s="52"/>
    </row>
    <row r="127" spans="4:4" s="5" customFormat="1" x14ac:dyDescent="0.35">
      <c r="D127" s="52"/>
    </row>
    <row r="128" spans="4:4" s="5" customFormat="1" x14ac:dyDescent="0.35">
      <c r="D128" s="52"/>
    </row>
    <row r="129" spans="4:4" s="5" customFormat="1" x14ac:dyDescent="0.35">
      <c r="D129" s="52"/>
    </row>
    <row r="130" spans="4:4" s="5" customFormat="1" x14ac:dyDescent="0.35">
      <c r="D130" s="52"/>
    </row>
    <row r="131" spans="4:4" s="5" customFormat="1" x14ac:dyDescent="0.35">
      <c r="D131" s="52"/>
    </row>
    <row r="132" spans="4:4" s="5" customFormat="1" x14ac:dyDescent="0.35">
      <c r="D132" s="52"/>
    </row>
    <row r="133" spans="4:4" s="5" customFormat="1" x14ac:dyDescent="0.35">
      <c r="D133" s="52"/>
    </row>
    <row r="134" spans="4:4" s="5" customFormat="1" x14ac:dyDescent="0.35">
      <c r="D134" s="52"/>
    </row>
    <row r="135" spans="4:4" s="5" customFormat="1" x14ac:dyDescent="0.35">
      <c r="D135" s="52"/>
    </row>
    <row r="136" spans="4:4" s="5" customFormat="1" x14ac:dyDescent="0.35">
      <c r="D136" s="52"/>
    </row>
    <row r="137" spans="4:4" s="5" customFormat="1" x14ac:dyDescent="0.35">
      <c r="D137" s="52"/>
    </row>
    <row r="138" spans="4:4" s="5" customFormat="1" x14ac:dyDescent="0.35">
      <c r="D138" s="52"/>
    </row>
    <row r="139" spans="4:4" s="5" customFormat="1" x14ac:dyDescent="0.35">
      <c r="D139" s="52"/>
    </row>
    <row r="140" spans="4:4" s="5" customFormat="1" x14ac:dyDescent="0.35">
      <c r="D140" s="52"/>
    </row>
    <row r="141" spans="4:4" s="5" customFormat="1" x14ac:dyDescent="0.35">
      <c r="D141" s="52"/>
    </row>
    <row r="142" spans="4:4" s="5" customFormat="1" x14ac:dyDescent="0.35">
      <c r="D142" s="52"/>
    </row>
    <row r="143" spans="4:4" s="5" customFormat="1" x14ac:dyDescent="0.35">
      <c r="D143" s="52"/>
    </row>
    <row r="144" spans="4:4" s="5" customFormat="1" x14ac:dyDescent="0.35">
      <c r="D144" s="52"/>
    </row>
    <row r="145" spans="4:4" s="5" customFormat="1" x14ac:dyDescent="0.35">
      <c r="D145" s="52"/>
    </row>
    <row r="146" spans="4:4" s="5" customFormat="1" x14ac:dyDescent="0.35">
      <c r="D146" s="52"/>
    </row>
    <row r="147" spans="4:4" s="5" customFormat="1" x14ac:dyDescent="0.35">
      <c r="D147" s="52"/>
    </row>
    <row r="148" spans="4:4" s="5" customFormat="1" x14ac:dyDescent="0.35">
      <c r="D148" s="52"/>
    </row>
    <row r="149" spans="4:4" s="5" customFormat="1" x14ac:dyDescent="0.35">
      <c r="D149" s="52"/>
    </row>
    <row r="150" spans="4:4" s="5" customFormat="1" x14ac:dyDescent="0.35">
      <c r="D150" s="52"/>
    </row>
    <row r="151" spans="4:4" s="5" customFormat="1" x14ac:dyDescent="0.35">
      <c r="D151" s="52"/>
    </row>
    <row r="152" spans="4:4" s="5" customFormat="1" x14ac:dyDescent="0.35">
      <c r="D152" s="52"/>
    </row>
    <row r="153" spans="4:4" s="5" customFormat="1" x14ac:dyDescent="0.35">
      <c r="D153" s="52"/>
    </row>
    <row r="154" spans="4:4" s="5" customFormat="1" x14ac:dyDescent="0.35">
      <c r="D154" s="52"/>
    </row>
    <row r="155" spans="4:4" s="5" customFormat="1" x14ac:dyDescent="0.35">
      <c r="D155" s="52"/>
    </row>
    <row r="156" spans="4:4" s="5" customFormat="1" x14ac:dyDescent="0.35">
      <c r="D156" s="52"/>
    </row>
    <row r="157" spans="4:4" s="5" customFormat="1" x14ac:dyDescent="0.35">
      <c r="D157" s="52"/>
    </row>
    <row r="158" spans="4:4" s="5" customFormat="1" x14ac:dyDescent="0.35">
      <c r="D158" s="52"/>
    </row>
    <row r="159" spans="4:4" s="5" customFormat="1" x14ac:dyDescent="0.35">
      <c r="D159" s="52"/>
    </row>
    <row r="160" spans="4:4" s="5" customFormat="1" x14ac:dyDescent="0.35">
      <c r="D160" s="52"/>
    </row>
    <row r="161" spans="4:4" s="5" customFormat="1" x14ac:dyDescent="0.35">
      <c r="D161" s="52"/>
    </row>
    <row r="162" spans="4:4" s="5" customFormat="1" x14ac:dyDescent="0.35">
      <c r="D162" s="52"/>
    </row>
    <row r="163" spans="4:4" s="5" customFormat="1" x14ac:dyDescent="0.35">
      <c r="D163" s="52"/>
    </row>
    <row r="164" spans="4:4" s="5" customFormat="1" x14ac:dyDescent="0.35">
      <c r="D164" s="52"/>
    </row>
    <row r="165" spans="4:4" s="5" customFormat="1" x14ac:dyDescent="0.35">
      <c r="D165" s="52"/>
    </row>
    <row r="166" spans="4:4" s="5" customFormat="1" x14ac:dyDescent="0.35">
      <c r="D166" s="52"/>
    </row>
    <row r="167" spans="4:4" s="5" customFormat="1" x14ac:dyDescent="0.35">
      <c r="D167" s="52"/>
    </row>
    <row r="168" spans="4:4" s="5" customFormat="1" x14ac:dyDescent="0.35">
      <c r="D168" s="52"/>
    </row>
    <row r="169" spans="4:4" s="5" customFormat="1" x14ac:dyDescent="0.35">
      <c r="D169" s="52"/>
    </row>
    <row r="170" spans="4:4" s="5" customFormat="1" x14ac:dyDescent="0.35">
      <c r="D170" s="52"/>
    </row>
    <row r="171" spans="4:4" s="5" customFormat="1" x14ac:dyDescent="0.35">
      <c r="D171" s="52"/>
    </row>
    <row r="172" spans="4:4" s="5" customFormat="1" x14ac:dyDescent="0.35">
      <c r="D172" s="52"/>
    </row>
    <row r="173" spans="4:4" s="5" customFormat="1" x14ac:dyDescent="0.35">
      <c r="D173" s="52"/>
    </row>
    <row r="174" spans="4:4" s="5" customFormat="1" x14ac:dyDescent="0.35">
      <c r="D174" s="52"/>
    </row>
    <row r="175" spans="4:4" s="5" customFormat="1" x14ac:dyDescent="0.35">
      <c r="D175" s="52"/>
    </row>
    <row r="176" spans="4:4" s="5" customFormat="1" x14ac:dyDescent="0.35">
      <c r="D176" s="52"/>
    </row>
    <row r="177" spans="4:4" s="5" customFormat="1" x14ac:dyDescent="0.35">
      <c r="D177" s="52"/>
    </row>
    <row r="178" spans="4:4" s="5" customFormat="1" x14ac:dyDescent="0.35">
      <c r="D178" s="52"/>
    </row>
    <row r="179" spans="4:4" s="5" customFormat="1" x14ac:dyDescent="0.35">
      <c r="D179" s="52"/>
    </row>
    <row r="180" spans="4:4" s="5" customFormat="1" x14ac:dyDescent="0.35">
      <c r="D180" s="52"/>
    </row>
    <row r="181" spans="4:4" s="5" customFormat="1" x14ac:dyDescent="0.35">
      <c r="D181" s="52"/>
    </row>
    <row r="182" spans="4:4" s="5" customFormat="1" x14ac:dyDescent="0.35">
      <c r="D182" s="52"/>
    </row>
    <row r="183" spans="4:4" s="5" customFormat="1" x14ac:dyDescent="0.35">
      <c r="D183" s="52"/>
    </row>
    <row r="184" spans="4:4" s="5" customFormat="1" x14ac:dyDescent="0.35">
      <c r="D184" s="52"/>
    </row>
    <row r="185" spans="4:4" s="5" customFormat="1" x14ac:dyDescent="0.35">
      <c r="D185" s="52"/>
    </row>
    <row r="186" spans="4:4" s="5" customFormat="1" x14ac:dyDescent="0.35">
      <c r="D186" s="52"/>
    </row>
    <row r="187" spans="4:4" s="5" customFormat="1" x14ac:dyDescent="0.35">
      <c r="D187" s="52"/>
    </row>
    <row r="188" spans="4:4" s="5" customFormat="1" x14ac:dyDescent="0.35">
      <c r="D188" s="52"/>
    </row>
    <row r="189" spans="4:4" s="5" customFormat="1" x14ac:dyDescent="0.35">
      <c r="D189" s="52"/>
    </row>
    <row r="190" spans="4:4" s="5" customFormat="1" x14ac:dyDescent="0.35">
      <c r="D190" s="52"/>
    </row>
    <row r="191" spans="4:4" s="5" customFormat="1" x14ac:dyDescent="0.35">
      <c r="D191" s="52"/>
    </row>
    <row r="192" spans="4:4" s="5" customFormat="1" x14ac:dyDescent="0.35">
      <c r="D192" s="52"/>
    </row>
    <row r="193" spans="4:4" s="5" customFormat="1" x14ac:dyDescent="0.35">
      <c r="D193" s="52"/>
    </row>
    <row r="194" spans="4:4" s="5" customFormat="1" x14ac:dyDescent="0.35">
      <c r="D194" s="52"/>
    </row>
    <row r="195" spans="4:4" s="5" customFormat="1" x14ac:dyDescent="0.35">
      <c r="D195" s="52"/>
    </row>
    <row r="196" spans="4:4" s="5" customFormat="1" x14ac:dyDescent="0.35">
      <c r="D196" s="52"/>
    </row>
    <row r="197" spans="4:4" s="5" customFormat="1" x14ac:dyDescent="0.35">
      <c r="D197" s="52"/>
    </row>
    <row r="198" spans="4:4" s="5" customFormat="1" x14ac:dyDescent="0.35">
      <c r="D198" s="52"/>
    </row>
    <row r="199" spans="4:4" s="5" customFormat="1" x14ac:dyDescent="0.35">
      <c r="D199" s="52"/>
    </row>
    <row r="200" spans="4:4" s="5" customFormat="1" x14ac:dyDescent="0.35">
      <c r="D200" s="52"/>
    </row>
    <row r="201" spans="4:4" s="5" customFormat="1" x14ac:dyDescent="0.35">
      <c r="D201" s="52"/>
    </row>
    <row r="202" spans="4:4" s="5" customFormat="1" x14ac:dyDescent="0.35">
      <c r="D202" s="52"/>
    </row>
    <row r="203" spans="4:4" s="5" customFormat="1" x14ac:dyDescent="0.35">
      <c r="D203" s="52"/>
    </row>
    <row r="204" spans="4:4" s="5" customFormat="1" x14ac:dyDescent="0.35">
      <c r="D204" s="52"/>
    </row>
    <row r="205" spans="4:4" s="5" customFormat="1" x14ac:dyDescent="0.35">
      <c r="D205" s="52"/>
    </row>
    <row r="206" spans="4:4" s="5" customFormat="1" x14ac:dyDescent="0.35">
      <c r="D206" s="52"/>
    </row>
    <row r="207" spans="4:4" s="5" customFormat="1" x14ac:dyDescent="0.35">
      <c r="D207" s="52"/>
    </row>
    <row r="208" spans="4:4" s="5" customFormat="1" x14ac:dyDescent="0.35">
      <c r="D208" s="52"/>
    </row>
    <row r="209" spans="4:4" s="5" customFormat="1" x14ac:dyDescent="0.35">
      <c r="D209" s="52"/>
    </row>
    <row r="210" spans="4:4" s="5" customFormat="1" x14ac:dyDescent="0.35">
      <c r="D210" s="52"/>
    </row>
    <row r="211" spans="4:4" s="5" customFormat="1" x14ac:dyDescent="0.35">
      <c r="D211" s="52"/>
    </row>
    <row r="212" spans="4:4" s="5" customFormat="1" x14ac:dyDescent="0.35">
      <c r="D212" s="52"/>
    </row>
    <row r="213" spans="4:4" s="5" customFormat="1" x14ac:dyDescent="0.35">
      <c r="D213" s="52"/>
    </row>
    <row r="214" spans="4:4" s="5" customFormat="1" x14ac:dyDescent="0.35">
      <c r="D214" s="52"/>
    </row>
    <row r="215" spans="4:4" s="5" customFormat="1" x14ac:dyDescent="0.35">
      <c r="D215" s="52"/>
    </row>
    <row r="216" spans="4:4" s="5" customFormat="1" x14ac:dyDescent="0.35">
      <c r="D216" s="52"/>
    </row>
    <row r="217" spans="4:4" s="5" customFormat="1" x14ac:dyDescent="0.35">
      <c r="D217" s="52"/>
    </row>
    <row r="218" spans="4:4" s="5" customFormat="1" x14ac:dyDescent="0.35">
      <c r="D218" s="52"/>
    </row>
    <row r="219" spans="4:4" s="5" customFormat="1" x14ac:dyDescent="0.35">
      <c r="D219" s="52"/>
    </row>
    <row r="220" spans="4:4" s="5" customFormat="1" x14ac:dyDescent="0.35">
      <c r="D220" s="52"/>
    </row>
    <row r="221" spans="4:4" s="5" customFormat="1" x14ac:dyDescent="0.35">
      <c r="D221" s="52"/>
    </row>
    <row r="222" spans="4:4" s="5" customFormat="1" x14ac:dyDescent="0.35">
      <c r="D222" s="52"/>
    </row>
    <row r="223" spans="4:4" s="5" customFormat="1" x14ac:dyDescent="0.35">
      <c r="D223" s="52"/>
    </row>
    <row r="224" spans="4:4" s="5" customFormat="1" x14ac:dyDescent="0.35">
      <c r="D224" s="52"/>
    </row>
    <row r="225" spans="4:4" s="5" customFormat="1" x14ac:dyDescent="0.35">
      <c r="D225" s="52"/>
    </row>
    <row r="226" spans="4:4" s="5" customFormat="1" x14ac:dyDescent="0.35">
      <c r="D226" s="52"/>
    </row>
    <row r="227" spans="4:4" s="5" customFormat="1" x14ac:dyDescent="0.35">
      <c r="D227" s="52"/>
    </row>
    <row r="228" spans="4:4" s="5" customFormat="1" x14ac:dyDescent="0.35">
      <c r="D228" s="52"/>
    </row>
    <row r="229" spans="4:4" s="5" customFormat="1" x14ac:dyDescent="0.35">
      <c r="D229" s="52"/>
    </row>
    <row r="230" spans="4:4" s="5" customFormat="1" x14ac:dyDescent="0.35">
      <c r="D230" s="52"/>
    </row>
    <row r="231" spans="4:4" s="5" customFormat="1" x14ac:dyDescent="0.35">
      <c r="D231" s="52"/>
    </row>
    <row r="232" spans="4:4" s="5" customFormat="1" x14ac:dyDescent="0.35">
      <c r="D232" s="52"/>
    </row>
    <row r="233" spans="4:4" s="5" customFormat="1" x14ac:dyDescent="0.35">
      <c r="D233" s="52"/>
    </row>
    <row r="234" spans="4:4" s="5" customFormat="1" x14ac:dyDescent="0.35">
      <c r="D234" s="52"/>
    </row>
    <row r="235" spans="4:4" s="5" customFormat="1" x14ac:dyDescent="0.35">
      <c r="D235" s="52"/>
    </row>
    <row r="236" spans="4:4" s="5" customFormat="1" x14ac:dyDescent="0.35">
      <c r="D236" s="52"/>
    </row>
    <row r="237" spans="4:4" s="5" customFormat="1" x14ac:dyDescent="0.35">
      <c r="D237" s="52"/>
    </row>
    <row r="238" spans="4:4" s="5" customFormat="1" x14ac:dyDescent="0.35">
      <c r="D238" s="52"/>
    </row>
    <row r="239" spans="4:4" s="5" customFormat="1" x14ac:dyDescent="0.35">
      <c r="D239" s="52"/>
    </row>
    <row r="240" spans="4:4" s="5" customFormat="1" x14ac:dyDescent="0.35">
      <c r="D240" s="52"/>
    </row>
    <row r="241" spans="2:6" s="5" customFormat="1" x14ac:dyDescent="0.35">
      <c r="D241" s="52"/>
    </row>
    <row r="242" spans="2:6" s="5" customFormat="1" x14ac:dyDescent="0.35">
      <c r="D242" s="52"/>
    </row>
    <row r="243" spans="2:6" s="5" customFormat="1" x14ac:dyDescent="0.35">
      <c r="D243" s="52"/>
    </row>
    <row r="244" spans="2:6" s="5" customFormat="1" x14ac:dyDescent="0.35">
      <c r="D244" s="52"/>
    </row>
    <row r="245" spans="2:6" s="5" customFormat="1" x14ac:dyDescent="0.35">
      <c r="D245" s="52"/>
    </row>
    <row r="246" spans="2:6" s="5" customFormat="1" x14ac:dyDescent="0.35">
      <c r="D246" s="52"/>
    </row>
    <row r="247" spans="2:6" s="5" customFormat="1" x14ac:dyDescent="0.35">
      <c r="D247" s="52"/>
    </row>
    <row r="248" spans="2:6" s="5" customFormat="1" x14ac:dyDescent="0.35">
      <c r="D248" s="52"/>
    </row>
    <row r="249" spans="2:6" s="5" customFormat="1" x14ac:dyDescent="0.35">
      <c r="D249" s="52"/>
    </row>
    <row r="250" spans="2:6" s="5" customFormat="1" x14ac:dyDescent="0.35">
      <c r="D250" s="52"/>
    </row>
    <row r="251" spans="2:6" s="5" customFormat="1" x14ac:dyDescent="0.35">
      <c r="D251" s="52"/>
    </row>
    <row r="252" spans="2:6" s="5" customFormat="1" x14ac:dyDescent="0.35">
      <c r="D252" s="52"/>
    </row>
    <row r="253" spans="2:6" s="5" customFormat="1" x14ac:dyDescent="0.35">
      <c r="D253" s="52"/>
    </row>
    <row r="254" spans="2:6" s="5" customFormat="1" x14ac:dyDescent="0.35">
      <c r="D254" s="52"/>
    </row>
    <row r="255" spans="2:6" s="5" customFormat="1" x14ac:dyDescent="0.35">
      <c r="D255" s="52"/>
    </row>
    <row r="256" spans="2:6" s="5" customFormat="1" x14ac:dyDescent="0.35">
      <c r="B256" s="37"/>
      <c r="C256" s="37"/>
      <c r="D256" s="52"/>
      <c r="E256" s="37"/>
      <c r="F256" s="37"/>
    </row>
  </sheetData>
  <sheetProtection sheet="1" selectLockedCells="1"/>
  <dataConsolidate>
    <dataRefs count="1">
      <dataRef ref="A6:A8" sheet="Hoja2" r:id="rId1"/>
    </dataRefs>
  </dataConsolidate>
  <mergeCells count="13">
    <mergeCell ref="B7:F7"/>
    <mergeCell ref="B24:C24"/>
    <mergeCell ref="B50:C50"/>
    <mergeCell ref="B69:C69"/>
    <mergeCell ref="B32:C32"/>
    <mergeCell ref="B30:C30"/>
    <mergeCell ref="B46:C46"/>
    <mergeCell ref="D9:F9"/>
    <mergeCell ref="D10:F10"/>
    <mergeCell ref="D11:F11"/>
    <mergeCell ref="B54:C54"/>
    <mergeCell ref="B60:C60"/>
    <mergeCell ref="B64:C64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Hoja2!$A$2:$A$4</xm:f>
          </x14:formula1>
          <xm:sqref>C17:C18</xm:sqref>
        </x14:dataValidation>
        <x14:dataValidation type="list" allowBlank="1" showInputMessage="1" showErrorMessage="1" xr:uid="{00000000-0002-0000-0000-000001000000}">
          <x14:formula1>
            <xm:f>Hoja2!$D$10:$D$14</xm:f>
          </x14:formula1>
          <xm:sqref>C52</xm:sqref>
        </x14:dataValidation>
        <x14:dataValidation type="list" allowBlank="1" showInputMessage="1" showErrorMessage="1" xr:uid="{00000000-0002-0000-0000-000002000000}">
          <x14:formula1>
            <xm:f>Hoja2!$A$6:$A$8</xm:f>
          </x14:formula1>
          <xm:sqref>C29</xm:sqref>
        </x14:dataValidation>
        <x14:dataValidation type="list" allowBlank="1" showInputMessage="1" showErrorMessage="1" xr:uid="{00000000-0002-0000-0000-000003000000}">
          <x14:formula1>
            <xm:f>Hoja2!$A$19:$A$21</xm:f>
          </x14:formula1>
          <xm:sqref>C71:C74</xm:sqref>
        </x14:dataValidation>
        <x14:dataValidation type="list" allowBlank="1" showInputMessage="1" showErrorMessage="1" xr:uid="{F692000E-6C7B-4E40-B221-2342B37511B6}">
          <x14:formula1>
            <xm:f>Hoja2!$A$7:$A$8</xm:f>
          </x14:formula1>
          <xm:sqref>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7" zoomScale="85" zoomScaleNormal="85" workbookViewId="0">
      <selection activeCell="B14" sqref="B14"/>
    </sheetView>
  </sheetViews>
  <sheetFormatPr baseColWidth="10" defaultRowHeight="14.5" x14ac:dyDescent="0.35"/>
  <cols>
    <col min="1" max="1" width="37.26953125" bestFit="1" customWidth="1"/>
  </cols>
  <sheetData>
    <row r="1" spans="1:5" x14ac:dyDescent="0.35">
      <c r="A1" t="s">
        <v>3</v>
      </c>
      <c r="B1" t="s">
        <v>5</v>
      </c>
    </row>
    <row r="2" spans="1:5" x14ac:dyDescent="0.35">
      <c r="A2" t="s">
        <v>0</v>
      </c>
      <c r="B2">
        <v>1</v>
      </c>
    </row>
    <row r="3" spans="1:5" x14ac:dyDescent="0.35">
      <c r="A3" t="s">
        <v>1</v>
      </c>
      <c r="B3">
        <v>0.8</v>
      </c>
    </row>
    <row r="4" spans="1:5" x14ac:dyDescent="0.35">
      <c r="A4" t="s">
        <v>2</v>
      </c>
      <c r="B4">
        <v>0</v>
      </c>
    </row>
    <row r="5" spans="1:5" x14ac:dyDescent="0.35">
      <c r="B5" t="s">
        <v>12</v>
      </c>
    </row>
    <row r="7" spans="1:5" x14ac:dyDescent="0.35">
      <c r="A7">
        <v>1</v>
      </c>
      <c r="B7" s="2">
        <v>8</v>
      </c>
      <c r="C7">
        <f>B13/COUNTA('AUTOBAREMO ESTABILIZACION RFGI'!$B$71:$B$74)</f>
        <v>4</v>
      </c>
    </row>
    <row r="8" spans="1:5" x14ac:dyDescent="0.35">
      <c r="A8">
        <v>0</v>
      </c>
      <c r="B8">
        <v>0</v>
      </c>
    </row>
    <row r="9" spans="1:5" x14ac:dyDescent="0.35">
      <c r="C9" s="1"/>
      <c r="D9" s="1" t="s">
        <v>20</v>
      </c>
      <c r="E9" s="1" t="s">
        <v>21</v>
      </c>
    </row>
    <row r="10" spans="1:5" x14ac:dyDescent="0.35">
      <c r="C10" s="1"/>
      <c r="D10" s="1"/>
      <c r="E10" s="1"/>
    </row>
    <row r="11" spans="1:5" x14ac:dyDescent="0.35">
      <c r="A11" t="s">
        <v>16</v>
      </c>
      <c r="B11" s="2">
        <v>0</v>
      </c>
      <c r="D11" s="1" t="s">
        <v>24</v>
      </c>
      <c r="E11">
        <v>4</v>
      </c>
    </row>
    <row r="12" spans="1:5" x14ac:dyDescent="0.35">
      <c r="A12" t="s">
        <v>11</v>
      </c>
      <c r="B12">
        <v>18</v>
      </c>
      <c r="D12" s="1" t="s">
        <v>17</v>
      </c>
      <c r="E12">
        <v>4</v>
      </c>
    </row>
    <row r="13" spans="1:5" x14ac:dyDescent="0.35">
      <c r="A13" t="s">
        <v>15</v>
      </c>
      <c r="B13">
        <v>12</v>
      </c>
      <c r="D13" s="1" t="s">
        <v>18</v>
      </c>
      <c r="E13">
        <v>6</v>
      </c>
    </row>
    <row r="14" spans="1:5" x14ac:dyDescent="0.35">
      <c r="A14" t="s">
        <v>14</v>
      </c>
      <c r="B14">
        <v>10</v>
      </c>
      <c r="D14" s="1" t="s">
        <v>19</v>
      </c>
      <c r="E14">
        <v>6</v>
      </c>
    </row>
    <row r="15" spans="1:5" x14ac:dyDescent="0.35">
      <c r="B15">
        <f>SUM(B7:B14)</f>
        <v>48</v>
      </c>
    </row>
    <row r="16" spans="1:5" x14ac:dyDescent="0.35">
      <c r="A16" t="s">
        <v>72</v>
      </c>
      <c r="B16">
        <v>18</v>
      </c>
    </row>
    <row r="18" spans="1:5" x14ac:dyDescent="0.35">
      <c r="B18" t="s">
        <v>13</v>
      </c>
    </row>
    <row r="20" spans="1:5" x14ac:dyDescent="0.35">
      <c r="A20" t="s">
        <v>9</v>
      </c>
      <c r="B20">
        <v>3</v>
      </c>
      <c r="C20">
        <v>1</v>
      </c>
      <c r="D20" t="s">
        <v>39</v>
      </c>
      <c r="E20">
        <v>12</v>
      </c>
    </row>
    <row r="21" spans="1:5" x14ac:dyDescent="0.35">
      <c r="A21" t="s">
        <v>8</v>
      </c>
    </row>
    <row r="23" spans="1:5" x14ac:dyDescent="0.35">
      <c r="A23" t="s">
        <v>66</v>
      </c>
      <c r="B23" s="59">
        <v>0</v>
      </c>
    </row>
    <row r="24" spans="1:5" x14ac:dyDescent="0.35">
      <c r="A24" s="58" t="s">
        <v>63</v>
      </c>
      <c r="B24" s="59">
        <v>1</v>
      </c>
    </row>
    <row r="25" spans="1:5" x14ac:dyDescent="0.35">
      <c r="A25" s="58" t="s">
        <v>64</v>
      </c>
      <c r="B25" s="59">
        <v>2</v>
      </c>
    </row>
    <row r="26" spans="1:5" x14ac:dyDescent="0.35">
      <c r="A26" s="58" t="s">
        <v>65</v>
      </c>
      <c r="B26" s="59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AUTOBAREMO ESTABILIZACION RFGI</vt:lpstr>
      <vt:lpstr>Hoja2</vt:lpstr>
      <vt:lpstr>'AUTOBAREMO ESTABILIZACION RFGI'!Área_de_impresión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SUAREZ,ENRIQUE</dc:creator>
  <cp:lastModifiedBy>Sanchez Macias, Beatriz</cp:lastModifiedBy>
  <cp:lastPrinted>2022-12-29T07:08:20Z</cp:lastPrinted>
  <dcterms:created xsi:type="dcterms:W3CDTF">2022-11-14T22:05:21Z</dcterms:created>
  <dcterms:modified xsi:type="dcterms:W3CDTF">2023-01-09T13:01:10Z</dcterms:modified>
</cp:coreProperties>
</file>